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 tabRatio="751"/>
  </bookViews>
  <sheets>
    <sheet name="Separado" sheetId="40" r:id="rId1"/>
    <sheet name="Dados" sheetId="31" r:id="rId2"/>
  </sheets>
  <definedNames>
    <definedName name="_xlnm._FilterDatabase" localSheetId="0" hidden="1">Separado!$A$9:$J$24</definedName>
    <definedName name="Excel_BuiltIn__FilterDatabase_2">#REF!</definedName>
    <definedName name="Item_1">#REF!</definedName>
    <definedName name="Item_1_2">#REF!</definedName>
    <definedName name="_xlnm.Print_Titles" localSheetId="0">Separado!$1:$9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40" l="1"/>
  <c r="A7" i="40"/>
  <c r="A5" i="40"/>
  <c r="A6" i="40"/>
  <c r="B10" i="40" l="1"/>
  <c r="B11" i="40"/>
  <c r="B12" i="40"/>
  <c r="B13" i="40"/>
  <c r="B14" i="40"/>
  <c r="B15" i="40"/>
  <c r="F17" i="40" l="1"/>
  <c r="F18" i="40" s="1"/>
  <c r="A24" i="40" l="1"/>
  <c r="A23" i="40"/>
  <c r="A22" i="40"/>
  <c r="A21" i="40"/>
  <c r="A4" i="40"/>
  <c r="A3" i="40"/>
  <c r="H2" i="40"/>
  <c r="G2" i="40"/>
  <c r="G1" i="40"/>
  <c r="I2" i="40" l="1"/>
  <c r="G5" i="40" l="1"/>
  <c r="N5" i="40"/>
  <c r="O5" i="40"/>
  <c r="J5" i="40"/>
  <c r="H5" i="40"/>
  <c r="I5" i="40"/>
  <c r="M5" i="40"/>
  <c r="L5" i="40" l="1"/>
  <c r="K5" i="40"/>
  <c r="L4" i="40" l="1"/>
  <c r="L6" i="40" s="1"/>
  <c r="N4" i="40" l="1"/>
  <c r="N6" i="40" s="1"/>
  <c r="O4" i="40" l="1"/>
  <c r="O6" i="40" s="1"/>
  <c r="J4" i="40"/>
  <c r="J6" i="40" s="1"/>
  <c r="M4" i="40"/>
  <c r="M6" i="40" s="1"/>
  <c r="H4" i="40"/>
  <c r="H6" i="40" s="1"/>
  <c r="K4" i="40"/>
  <c r="K6" i="40" s="1"/>
  <c r="I4" i="40"/>
  <c r="I6" i="40" s="1"/>
  <c r="G4" i="40"/>
  <c r="G6" i="40" s="1"/>
  <c r="H1" i="40" s="1"/>
</calcChain>
</file>

<file path=xl/sharedStrings.xml><?xml version="1.0" encoding="utf-8"?>
<sst xmlns="http://schemas.openxmlformats.org/spreadsheetml/2006/main" count="63" uniqueCount="62">
  <si>
    <t>ITEM</t>
  </si>
  <si>
    <t>DESCRIÇÃO</t>
  </si>
  <si>
    <t>UND</t>
  </si>
  <si>
    <t>QUANT</t>
  </si>
  <si>
    <t>Firma:</t>
  </si>
  <si>
    <t>Valor Unit</t>
  </si>
  <si>
    <t xml:space="preserve">Valor Total </t>
  </si>
  <si>
    <t>CNPJ:</t>
  </si>
  <si>
    <t>IE:</t>
  </si>
  <si>
    <t>Setores:</t>
  </si>
  <si>
    <t>Licitação:</t>
  </si>
  <si>
    <t>Processo:</t>
  </si>
  <si>
    <t>Objeto:</t>
  </si>
  <si>
    <t>Abertura:</t>
  </si>
  <si>
    <t>Tipo:</t>
  </si>
  <si>
    <t>Local Entrega:</t>
  </si>
  <si>
    <t>Condições  de Pagamento:</t>
  </si>
  <si>
    <t>Validade da Proposta:</t>
  </si>
  <si>
    <t>Homologação:</t>
  </si>
  <si>
    <t>Dotação:</t>
  </si>
  <si>
    <t>Dot.:</t>
  </si>
  <si>
    <t>Total Est.:</t>
  </si>
  <si>
    <t>fir</t>
  </si>
  <si>
    <t>set</t>
  </si>
  <si>
    <t>fun</t>
  </si>
  <si>
    <t>tip</t>
  </si>
  <si>
    <t>T</t>
  </si>
  <si>
    <t>Proposta válida por 60 (sessenta) dias</t>
  </si>
  <si>
    <t>End:</t>
  </si>
  <si>
    <t>Representante:</t>
  </si>
  <si>
    <t>CPF:</t>
  </si>
  <si>
    <t>Enquadramento:</t>
  </si>
  <si>
    <t>Prazo:</t>
  </si>
  <si>
    <t>Total&gt;&gt;</t>
  </si>
  <si>
    <t>A administração rejeitará, no todo ou em parte, o fornecimento executado em desacordo com os termos do Edital e seus anexos.</t>
  </si>
  <si>
    <t>RESULTADO DE DISPENSA DE LICITAÇÃO SEPARADO POR SETOR/FIRMA</t>
  </si>
  <si>
    <t>MENOR PREÇO</t>
  </si>
  <si>
    <t>Tel/ Email</t>
  </si>
  <si>
    <t>Contato</t>
  </si>
  <si>
    <t>Endereço</t>
  </si>
  <si>
    <t>Ary Mendes de Souza</t>
  </si>
  <si>
    <t>Diretor do Departamento de Compras</t>
  </si>
  <si>
    <t>A execução do objeto da presente licitação será realizada junto a Secretaria obedecendo, na íntegra, ao detalhamento do termo de referência (ANEXO II).</t>
  </si>
  <si>
    <t>Prazo do Registro de Preços: 12 meses</t>
  </si>
  <si>
    <t>Secretaria de Administração</t>
  </si>
  <si>
    <t>CONTRATAÇÃO DE EMPRESA ESPECIALIZADA NA PRESTAÇÃO DE SERVIÇOSCONTINUADOS NA ÁREA DA TECNOLOGIA DA INFORMAÇÃO (T.I.), INCLUINDOSUPORTE PRESENCIAL e ONLINE, MANUTENÇÃO PREVENTIVA E CORRETIVADA REDE DE COMPUTADORES, CONFIGURAÇÃO E INSTALAÇÃO DECOMPUTADORES, IMPRESSORAS, PERIFÉRICOS, MONITORES,ROTEADORES, SWITCHES, CÂMERAS IP, REDE DE DADOS WIRELESS, SEMFORNECIMENTO DE PEÇAS E COMPONENTES, PARA ATENDER ASNECESSIDADES DAS DIVERSAS SECRETARIAS MUNICIPAIS, COM NO MÍNIMO01 TÉCNICO NA ÁREA DE T.I. FIXO EM TEMPO INTEGRAL (40 HORASSEMANAIS) E DE 01 ANALISTA DE SUPORTE EM T.I. PARA MANTERAGENDAMENTO DE VISITA PRESENCIAL OU REMOTO CONFORMEDESCRITIVO NESTE TERMO DE REFERÊNCIA.</t>
  </si>
  <si>
    <t>O pagamento do objeto de que trata a DISPENSA ELETRÔNICA 072/2025, e consequente contrato serão efetuados pela Tesouraria da PMS nos termos do Art. 7 da Instrução Normativa SEGES/ME nº 77, de 2022.</t>
  </si>
  <si>
    <t>DISPENSA ELETRÔNICA Nº 072/2025</t>
  </si>
  <si>
    <t>CONTRATAÇÃO DE SERVIÇOS DE T.I.</t>
  </si>
  <si>
    <t>PERÍODO DE PROPOSTAS: de 08/10/2025 até 13/10/2025 às 08:00hs</t>
  </si>
  <si>
    <t>PERÍODO DE LANCES: 13/10/2025 as 08:00 hs até 13/10/2025 as 14:00 hs</t>
  </si>
  <si>
    <t>1401 04 122 0003.2.003 - 33903900000 - 170400000000</t>
  </si>
  <si>
    <t>Publicação:</t>
  </si>
  <si>
    <t>Homologação: 14/10/2025</t>
  </si>
  <si>
    <t>Previsão Publicação: 14/10/2025</t>
  </si>
  <si>
    <t>INFINITY STORE COMÉRCIO E SERVIÇOS DE INFORMÁTICA LTDA</t>
  </si>
  <si>
    <t>37.007.414/0001-52</t>
  </si>
  <si>
    <t>AVENIDA MANOEL FRANCISCO DE LIMA , 4825 - CENTRO, NOVO HORIZONTE DO OESTE - RO - CEP. 76956-000</t>
  </si>
  <si>
    <t>MÊS</t>
  </si>
  <si>
    <t>(69) 9245-5453 / E-mail: suporte1406@gmail.com; noc@infinitystore-ro.com.br</t>
  </si>
  <si>
    <t>PROCESSO ADMINISTRATIVO N° 3263/2025 de 21/07/2025</t>
  </si>
  <si>
    <t>Lances: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</si>
</sst>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00"/>
    <numFmt numFmtId="166" formatCode="00"/>
    <numFmt numFmtId="167" formatCode="#,##0.00#"/>
    <numFmt numFmtId="168" formatCode="&quot;Setor: &quot;##"/>
    <numFmt numFmtId="169" formatCode="&quot;Firma: &quot;##"/>
  </numFmts>
  <fonts count="18">
    <font>
      <sz val="10"/>
      <name val="Arial"/>
    </font>
    <font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u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rgb="FF000000"/>
      <name val="ArialMT"/>
    </font>
    <font>
      <u/>
      <sz val="10"/>
      <color theme="10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  <font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3" borderId="1" xfId="0" applyNumberFormat="1" applyFill="1" applyBorder="1"/>
    <xf numFmtId="49" fontId="0" fillId="0" borderId="0" xfId="0" applyNumberFormat="1"/>
    <xf numFmtId="0" fontId="6" fillId="0" borderId="0" xfId="0" applyFont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horizontal="left"/>
    </xf>
    <xf numFmtId="167" fontId="3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0" fillId="5" borderId="1" xfId="0" applyFill="1" applyBorder="1"/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1" fillId="0" borderId="0" xfId="0" applyFont="1" applyAlignment="1">
      <alignment wrapText="1"/>
    </xf>
    <xf numFmtId="167" fontId="6" fillId="0" borderId="0" xfId="0" quotePrefix="1" applyNumberFormat="1" applyFont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169" fontId="2" fillId="0" borderId="0" xfId="0" applyNumberFormat="1" applyFont="1" applyAlignment="1">
      <alignment horizontal="right" vertical="center"/>
    </xf>
    <xf numFmtId="168" fontId="2" fillId="0" borderId="3" xfId="0" applyNumberFormat="1" applyFont="1" applyBorder="1" applyAlignment="1">
      <alignment horizontal="right" vertical="center"/>
    </xf>
    <xf numFmtId="164" fontId="6" fillId="0" borderId="0" xfId="1" applyFont="1"/>
    <xf numFmtId="4" fontId="6" fillId="0" borderId="0" xfId="0" applyNumberFormat="1" applyFont="1"/>
    <xf numFmtId="0" fontId="12" fillId="0" borderId="0" xfId="0" applyFont="1" applyAlignment="1">
      <alignment horizontal="left" vertical="center" wrapText="1"/>
    </xf>
    <xf numFmtId="0" fontId="12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7" fillId="8" borderId="4" xfId="0" applyFont="1" applyFill="1" applyBorder="1"/>
    <xf numFmtId="0" fontId="6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3" applyAlignment="1">
      <alignment horizontal="left" vertical="center" wrapText="1"/>
    </xf>
    <xf numFmtId="167" fontId="5" fillId="0" borderId="3" xfId="0" applyNumberFormat="1" applyFont="1" applyBorder="1" applyAlignment="1">
      <alignment horizontal="center" vertical="center"/>
    </xf>
    <xf numFmtId="0" fontId="4" fillId="0" borderId="3" xfId="1" applyNumberFormat="1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/>
    <xf numFmtId="0" fontId="1" fillId="0" borderId="0" xfId="0" applyFont="1" applyAlignment="1">
      <alignment vertical="center" wrapText="1"/>
    </xf>
    <xf numFmtId="164" fontId="1" fillId="0" borderId="0" xfId="1" applyFont="1"/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7" fontId="1" fillId="0" borderId="0" xfId="1" applyNumberFormat="1" applyFont="1" applyBorder="1" applyAlignment="1">
      <alignment horizontal="center" vertical="center" wrapText="1"/>
    </xf>
    <xf numFmtId="44" fontId="0" fillId="0" borderId="0" xfId="2" applyFont="1" applyFill="1" applyBorder="1" applyAlignment="1" applyProtection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167" fontId="2" fillId="2" borderId="5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6" fillId="0" borderId="0" xfId="3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7" fontId="1" fillId="0" borderId="1" xfId="0" quotePrefix="1" applyNumberFormat="1" applyFont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vertical="center" wrapText="1"/>
    </xf>
    <xf numFmtId="4" fontId="11" fillId="3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7" fontId="1" fillId="0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/>
  </cellXfs>
  <cellStyles count="4">
    <cellStyle name="Hiperlink" xfId="3" builtinId="8"/>
    <cellStyle name="Moeda" xfId="2" builtinId="4"/>
    <cellStyle name="Normal" xfId="0" builtinId="0"/>
    <cellStyle name="Vírgula" xfId="1" builtinId="3"/>
  </cellStyles>
  <dxfs count="9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367561</xdr:colOff>
      <xdr:row>0</xdr:row>
      <xdr:rowOff>0</xdr:rowOff>
    </xdr:from>
    <xdr:to>
      <xdr:col>2</xdr:col>
      <xdr:colOff>606352</xdr:colOff>
      <xdr:row>0</xdr:row>
      <xdr:rowOff>800100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30153" y="0"/>
          <a:ext cx="4476673" cy="800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0</xdr:rowOff>
    </xdr:from>
    <xdr:to>
      <xdr:col>1</xdr:col>
      <xdr:colOff>192156</xdr:colOff>
      <xdr:row>0</xdr:row>
      <xdr:rowOff>752475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7620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zoomScale="115" zoomScaleNormal="115" workbookViewId="0">
      <selection activeCell="A9" sqref="A9"/>
    </sheetView>
  </sheetViews>
  <sheetFormatPr defaultColWidth="9.140625" defaultRowHeight="12.75"/>
  <cols>
    <col min="1" max="1" width="9.28515625" style="1" customWidth="1"/>
    <col min="2" max="2" width="61.28515625" style="1" customWidth="1"/>
    <col min="3" max="3" width="9.28515625" style="1" customWidth="1"/>
    <col min="4" max="4" width="8.28515625" style="3" customWidth="1"/>
    <col min="5" max="5" width="10.5703125" style="14" customWidth="1"/>
    <col min="6" max="6" width="14.5703125" style="19" customWidth="1"/>
    <col min="7" max="7" width="10.42578125" hidden="1" customWidth="1"/>
    <col min="8" max="8" width="10.28515625" hidden="1" customWidth="1"/>
    <col min="9" max="15" width="10.28515625" style="2" hidden="1" customWidth="1"/>
    <col min="16" max="16" width="0" style="2" hidden="1" customWidth="1"/>
    <col min="17" max="16384" width="9.140625" style="2"/>
  </cols>
  <sheetData>
    <row r="1" spans="1:16" ht="63.75" customHeight="1">
      <c r="G1" s="35" t="e">
        <f>#REF!</f>
        <v>#REF!</v>
      </c>
      <c r="H1" t="e">
        <f>IF(G1=G6,"ok","")</f>
        <v>#REF!</v>
      </c>
      <c r="I1" s="17"/>
      <c r="M1" s="17"/>
    </row>
    <row r="2" spans="1:16" s="49" customFormat="1" ht="17.850000000000001" customHeight="1">
      <c r="A2" s="74" t="s">
        <v>35</v>
      </c>
      <c r="B2" s="74"/>
      <c r="C2" s="74"/>
      <c r="D2" s="74"/>
      <c r="E2" s="74"/>
      <c r="F2" s="74"/>
      <c r="G2" s="50" t="e">
        <f>SUBTOTAL(109,#REF!)</f>
        <v>#REF!</v>
      </c>
      <c r="H2" s="47" t="e">
        <f>SUM(#REF!)</f>
        <v>#REF!</v>
      </c>
      <c r="I2" s="47" t="e">
        <f>IF(G2=H2,"OK","")</f>
        <v>#REF!</v>
      </c>
      <c r="J2" s="47"/>
      <c r="K2" s="47"/>
      <c r="L2" s="47"/>
      <c r="M2" s="47"/>
    </row>
    <row r="3" spans="1:16" s="13" customFormat="1" ht="12">
      <c r="A3" s="75" t="str">
        <f>Dados!B1&amp;" - "&amp;Dados!B6</f>
        <v>DISPENSA ELETRÔNICA Nº 072/2025 - MENOR PREÇO</v>
      </c>
      <c r="B3" s="75"/>
      <c r="C3" s="75"/>
      <c r="D3" s="75"/>
      <c r="E3" s="75"/>
      <c r="F3" s="75"/>
      <c r="G3" s="35" t="s">
        <v>26</v>
      </c>
      <c r="H3" s="20">
        <v>1</v>
      </c>
      <c r="I3" s="20">
        <v>2</v>
      </c>
      <c r="J3" s="20">
        <v>3</v>
      </c>
      <c r="K3" s="20">
        <v>4</v>
      </c>
      <c r="L3" s="20">
        <v>5</v>
      </c>
      <c r="M3" s="20">
        <v>6</v>
      </c>
      <c r="N3" s="20">
        <v>7</v>
      </c>
      <c r="O3" s="20">
        <v>8</v>
      </c>
    </row>
    <row r="4" spans="1:16" s="13" customFormat="1" ht="12">
      <c r="A4" s="75" t="str">
        <f>Dados!B2</f>
        <v>PROCESSO ADMINISTRATIVO N° 3263/2025 de 21/07/2025</v>
      </c>
      <c r="B4" s="75"/>
      <c r="C4" s="75"/>
      <c r="D4" s="75"/>
      <c r="E4" s="75"/>
      <c r="F4" s="75"/>
      <c r="G4" s="35" t="e">
        <f>#REF!</f>
        <v>#REF!</v>
      </c>
      <c r="H4" s="36" t="e">
        <f>#REF!</f>
        <v>#REF!</v>
      </c>
      <c r="I4" s="36" t="e">
        <f>#REF!</f>
        <v>#REF!</v>
      </c>
      <c r="J4" s="36" t="e">
        <f>#REF!</f>
        <v>#REF!</v>
      </c>
      <c r="K4" s="36" t="e">
        <f>#REF!</f>
        <v>#REF!</v>
      </c>
      <c r="L4" s="36" t="e">
        <f>#REF!</f>
        <v>#REF!</v>
      </c>
      <c r="M4" s="36" t="e">
        <f>#REF!</f>
        <v>#REF!</v>
      </c>
      <c r="N4" s="36" t="e">
        <f>#REF!</f>
        <v>#REF!</v>
      </c>
      <c r="O4" s="36" t="e">
        <f>#REF!</f>
        <v>#REF!</v>
      </c>
      <c r="P4" s="36"/>
    </row>
    <row r="5" spans="1:16" s="13" customFormat="1" ht="12">
      <c r="A5" s="75" t="str">
        <f>Dados!B3</f>
        <v>CONTRATAÇÃO DE SERVIÇOS DE T.I.</v>
      </c>
      <c r="B5" s="75"/>
      <c r="C5" s="75"/>
      <c r="D5" s="75"/>
      <c r="E5" s="75"/>
      <c r="F5" s="75"/>
      <c r="G5" s="35" t="e">
        <f>SUBTOTAL(109,#REF!)/2</f>
        <v>#REF!</v>
      </c>
      <c r="H5" s="35" t="e">
        <f>SUBTOTAL(109,#REF!)/2</f>
        <v>#REF!</v>
      </c>
      <c r="I5" s="35" t="e">
        <f>SUBTOTAL(109,#REF!)/2</f>
        <v>#REF!</v>
      </c>
      <c r="J5" s="35" t="e">
        <f>SUBTOTAL(109,#REF!)/2</f>
        <v>#REF!</v>
      </c>
      <c r="K5" s="35" t="e">
        <f>SUBTOTAL(109,#REF!)/2</f>
        <v>#REF!</v>
      </c>
      <c r="L5" s="35" t="e">
        <f>SUBTOTAL(109,#REF!)/2</f>
        <v>#REF!</v>
      </c>
      <c r="M5" s="35" t="e">
        <f>SUBTOTAL(109,#REF!)/2</f>
        <v>#REF!</v>
      </c>
      <c r="N5" s="35" t="e">
        <f>SUBTOTAL(109,#REF!)/2</f>
        <v>#REF!</v>
      </c>
      <c r="O5" s="35" t="e">
        <f>SUBTOTAL(109,#REF!)/2</f>
        <v>#REF!</v>
      </c>
    </row>
    <row r="6" spans="1:16" s="13" customFormat="1" ht="12">
      <c r="A6" s="75" t="str">
        <f>Dados!B4</f>
        <v>PERÍODO DE PROPOSTAS: de 08/10/2025 até 13/10/2025 às 08:00hs</v>
      </c>
      <c r="B6" s="75"/>
      <c r="C6" s="75"/>
      <c r="D6" s="75"/>
      <c r="E6" s="75"/>
      <c r="F6" s="75"/>
      <c r="G6" s="30" t="e">
        <f>IF(G4=G5,"OK","")</f>
        <v>#REF!</v>
      </c>
      <c r="H6" s="30" t="e">
        <f t="shared" ref="H6:O6" si="0">IF(H4=H5,"OK","")</f>
        <v>#REF!</v>
      </c>
      <c r="I6" s="30" t="e">
        <f t="shared" si="0"/>
        <v>#REF!</v>
      </c>
      <c r="J6" s="30" t="e">
        <f t="shared" si="0"/>
        <v>#REF!</v>
      </c>
      <c r="K6" s="30" t="e">
        <f t="shared" si="0"/>
        <v>#REF!</v>
      </c>
      <c r="L6" s="30" t="e">
        <f t="shared" si="0"/>
        <v>#REF!</v>
      </c>
      <c r="M6" s="30" t="e">
        <f t="shared" si="0"/>
        <v>#REF!</v>
      </c>
      <c r="N6" s="30" t="e">
        <f t="shared" si="0"/>
        <v>#REF!</v>
      </c>
      <c r="O6" s="30" t="e">
        <f t="shared" si="0"/>
        <v>#REF!</v>
      </c>
    </row>
    <row r="7" spans="1:16" s="13" customFormat="1" ht="12">
      <c r="A7" s="75" t="str">
        <f>Dados!B5</f>
        <v>PERÍODO DE LANCES: 13/10/2025 as 08:00 hs até 13/10/2025 as 14:00 hs</v>
      </c>
      <c r="B7" s="75"/>
      <c r="C7" s="75"/>
      <c r="D7" s="75"/>
      <c r="E7" s="75"/>
      <c r="F7" s="75"/>
      <c r="G7" s="30"/>
      <c r="H7" s="30"/>
      <c r="I7" s="30"/>
      <c r="J7" s="30"/>
      <c r="K7" s="30"/>
      <c r="L7" s="30"/>
      <c r="M7" s="30"/>
      <c r="N7" s="30"/>
      <c r="O7" s="30"/>
    </row>
    <row r="8" spans="1:16" s="13" customFormat="1" ht="12">
      <c r="A8" s="75" t="str">
        <f>Dados!B7&amp;" - "&amp;Dados!B8</f>
        <v>Homologação: 14/10/2025 - Previsão Publicação: 14/10/2025</v>
      </c>
      <c r="B8" s="75"/>
      <c r="C8" s="75"/>
      <c r="D8" s="75"/>
      <c r="E8" s="75"/>
      <c r="F8" s="75"/>
      <c r="G8" s="30"/>
      <c r="H8" s="30"/>
      <c r="I8" s="30"/>
      <c r="J8" s="30"/>
      <c r="K8" s="30"/>
      <c r="L8" s="30"/>
      <c r="M8" s="30"/>
      <c r="N8" s="30"/>
      <c r="O8" s="30"/>
    </row>
    <row r="9" spans="1:16" ht="6.75" customHeight="1">
      <c r="C9" s="3"/>
      <c r="D9" s="22"/>
      <c r="E9" s="18"/>
      <c r="F9" s="18"/>
      <c r="G9" s="25" t="s">
        <v>22</v>
      </c>
      <c r="H9" s="25" t="s">
        <v>23</v>
      </c>
      <c r="I9" s="21" t="s">
        <v>24</v>
      </c>
      <c r="J9" s="21" t="s">
        <v>25</v>
      </c>
    </row>
    <row r="10" spans="1:16" s="21" customFormat="1" ht="15">
      <c r="A10" s="34">
        <v>1</v>
      </c>
      <c r="B10" s="72" t="str">
        <f>Dados!B18</f>
        <v>Secretaria de Administração</v>
      </c>
      <c r="C10" s="72"/>
      <c r="D10" s="72"/>
      <c r="E10" s="45"/>
      <c r="F10" s="46"/>
      <c r="G10" s="21">
        <v>2</v>
      </c>
      <c r="H10" s="21">
        <v>1</v>
      </c>
      <c r="I10" s="21">
        <v>1</v>
      </c>
      <c r="J10" s="21">
        <v>1</v>
      </c>
    </row>
    <row r="11" spans="1:16" s="21" customFormat="1" ht="13.7" customHeight="1">
      <c r="A11" s="40" t="s">
        <v>20</v>
      </c>
      <c r="B11" s="73" t="str">
        <f>Dados!B19</f>
        <v>1401 04 122 0003.2.003 - 33903900000 - 170400000000</v>
      </c>
      <c r="C11" s="73"/>
      <c r="D11" s="73"/>
      <c r="E11" s="73"/>
      <c r="F11" s="73"/>
      <c r="G11" s="21">
        <v>2</v>
      </c>
      <c r="H11" s="21">
        <v>1</v>
      </c>
      <c r="I11" s="21">
        <v>1</v>
      </c>
      <c r="J11" s="21">
        <v>1</v>
      </c>
    </row>
    <row r="12" spans="1:16" s="21" customFormat="1">
      <c r="A12" s="33">
        <v>1</v>
      </c>
      <c r="B12" s="71" t="str">
        <f>Dados!B10</f>
        <v>INFINITY STORE COMÉRCIO E SERVIÇOS DE INFORMÁTICA LTDA</v>
      </c>
      <c r="C12" s="71"/>
      <c r="D12" s="71"/>
      <c r="E12" s="71"/>
      <c r="F12" s="71"/>
      <c r="G12" s="21">
        <v>2</v>
      </c>
      <c r="H12" s="21">
        <v>1</v>
      </c>
      <c r="I12" s="21">
        <v>1</v>
      </c>
      <c r="J12" s="21">
        <v>1</v>
      </c>
    </row>
    <row r="13" spans="1:16" s="21" customFormat="1">
      <c r="A13" s="39" t="s">
        <v>7</v>
      </c>
      <c r="B13" s="71" t="str">
        <f>Dados!B11</f>
        <v>37.007.414/0001-52</v>
      </c>
      <c r="C13" s="71"/>
      <c r="D13" s="71"/>
      <c r="E13" s="71"/>
      <c r="F13" s="71"/>
      <c r="G13" s="21">
        <v>2</v>
      </c>
      <c r="H13" s="21">
        <v>1</v>
      </c>
      <c r="I13" s="21">
        <v>1</v>
      </c>
      <c r="J13" s="21">
        <v>1</v>
      </c>
    </row>
    <row r="14" spans="1:16" s="21" customFormat="1">
      <c r="A14" s="39" t="s">
        <v>28</v>
      </c>
      <c r="B14" s="71" t="str">
        <f>Dados!B14</f>
        <v>AVENIDA MANOEL FRANCISCO DE LIMA , 4825 - CENTRO, NOVO HORIZONTE DO OESTE - RO - CEP. 76956-000</v>
      </c>
      <c r="C14" s="71"/>
      <c r="D14" s="71"/>
      <c r="E14" s="71"/>
      <c r="F14" s="71"/>
      <c r="G14" s="21">
        <v>2</v>
      </c>
      <c r="H14" s="21">
        <v>1</v>
      </c>
      <c r="I14" s="21">
        <v>1</v>
      </c>
      <c r="J14" s="21">
        <v>1</v>
      </c>
    </row>
    <row r="15" spans="1:16" s="21" customFormat="1">
      <c r="A15" s="39" t="s">
        <v>37</v>
      </c>
      <c r="B15" s="76" t="str">
        <f>Dados!B13</f>
        <v>(69) 9245-5453 / E-mail: suporte1406@gmail.com; noc@infinitystore-ro.com.br</v>
      </c>
      <c r="C15" s="76"/>
      <c r="D15" s="76"/>
      <c r="E15" s="76"/>
      <c r="F15" s="76"/>
    </row>
    <row r="16" spans="1:16" ht="12.95" customHeight="1">
      <c r="A16" s="56" t="s">
        <v>0</v>
      </c>
      <c r="B16" s="66" t="s">
        <v>1</v>
      </c>
      <c r="C16" s="56" t="s">
        <v>2</v>
      </c>
      <c r="D16" s="57" t="s">
        <v>3</v>
      </c>
      <c r="E16" s="58" t="s">
        <v>5</v>
      </c>
      <c r="F16" s="59" t="s">
        <v>6</v>
      </c>
      <c r="G16" s="21">
        <v>2</v>
      </c>
      <c r="H16" s="21">
        <v>1</v>
      </c>
      <c r="I16" s="21">
        <v>1</v>
      </c>
      <c r="J16" s="21">
        <v>1</v>
      </c>
    </row>
    <row r="17" spans="1:22" ht="166.5" customHeight="1">
      <c r="A17" s="67">
        <v>1</v>
      </c>
      <c r="B17" s="68" t="s">
        <v>45</v>
      </c>
      <c r="C17" s="69" t="s">
        <v>58</v>
      </c>
      <c r="D17" s="63">
        <v>12</v>
      </c>
      <c r="E17" s="64">
        <v>5050</v>
      </c>
      <c r="F17" s="79">
        <f>E17*D17</f>
        <v>60600</v>
      </c>
      <c r="G17" s="21">
        <v>2</v>
      </c>
      <c r="H17" s="21">
        <v>1</v>
      </c>
      <c r="I17" s="21">
        <v>1</v>
      </c>
      <c r="J17" s="21">
        <v>1</v>
      </c>
    </row>
    <row r="18" spans="1:22" ht="19.7" customHeight="1">
      <c r="D18" s="1"/>
      <c r="E18" s="65" t="s">
        <v>33</v>
      </c>
      <c r="F18" s="70">
        <f>SUM(F17:F17)</f>
        <v>60600</v>
      </c>
      <c r="G18" s="21">
        <v>2</v>
      </c>
      <c r="H18" s="21">
        <v>1</v>
      </c>
      <c r="I18" s="21">
        <v>1</v>
      </c>
      <c r="J18" s="21">
        <v>1</v>
      </c>
    </row>
    <row r="19" spans="1:22" ht="9.6" customHeight="1">
      <c r="A19" s="21"/>
      <c r="B19" s="21"/>
      <c r="C19" s="21"/>
      <c r="D19" s="21"/>
      <c r="E19" s="21"/>
      <c r="F19" s="21"/>
      <c r="G19" s="21"/>
      <c r="H19" s="25"/>
      <c r="I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spans="1:22">
      <c r="A20" s="62"/>
      <c r="B20" s="62"/>
      <c r="C20" s="62"/>
      <c r="D20" s="62"/>
      <c r="E20" s="62"/>
      <c r="F20" s="62"/>
      <c r="G20" s="62"/>
      <c r="H20" s="25"/>
      <c r="I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</row>
    <row r="21" spans="1:22" ht="19.7" customHeight="1">
      <c r="A21" s="77" t="str">
        <f>" - "&amp;Dados!B$23</f>
        <v xml:space="preserve"> - A execução do objeto da presente licitação será realizada junto a Secretaria obedecendo, na íntegra, ao detalhamento do termo de referência (ANEXO II).</v>
      </c>
      <c r="B21" s="77"/>
      <c r="C21" s="77"/>
      <c r="D21" s="77"/>
      <c r="E21" s="77"/>
      <c r="F21" s="77"/>
      <c r="G21" s="21"/>
      <c r="H21" s="25"/>
      <c r="I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</row>
    <row r="22" spans="1:22">
      <c r="A22" s="77" t="str">
        <f>" - "&amp;Dados!B$24</f>
        <v xml:space="preserve"> - A administração rejeitará, no todo ou em parte, o fornecimento executado em desacordo com os termos do Edital e seus anexos.</v>
      </c>
      <c r="B22" s="77"/>
      <c r="C22" s="77"/>
      <c r="D22" s="77"/>
      <c r="E22" s="77"/>
      <c r="F22" s="77"/>
      <c r="G22" s="21"/>
      <c r="H22" s="25"/>
      <c r="I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spans="1:22" ht="30.6" customHeight="1">
      <c r="A23" s="77" t="str">
        <f>" - "&amp;Dados!B$25</f>
        <v xml:space="preserve"> - O pagamento do objeto de que trata a DISPENSA ELETRÔNICA 072/2025, e consequente contrato serão efetuados pela Tesouraria da PMS nos termos do Art. 7 da Instrução Normativa SEGES/ME nº 77, de 2022.</v>
      </c>
      <c r="B23" s="77"/>
      <c r="C23" s="77"/>
      <c r="D23" s="77"/>
      <c r="E23" s="77"/>
      <c r="F23" s="77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2" ht="12.75" customHeight="1">
      <c r="A24" s="77" t="str">
        <f>" - "&amp;Dados!B$26</f>
        <v xml:space="preserve"> - Proposta válida por 60 (sessenta) dias</v>
      </c>
      <c r="B24" s="77"/>
      <c r="C24" s="77"/>
      <c r="D24" s="77"/>
      <c r="E24" s="77"/>
      <c r="F24" s="77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2" ht="12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2">
      <c r="A26" s="51"/>
      <c r="B26" s="49"/>
      <c r="C26" s="52"/>
      <c r="D26" s="53"/>
      <c r="E26" s="54"/>
    </row>
    <row r="27" spans="1:22">
      <c r="A27" s="78" t="s">
        <v>40</v>
      </c>
      <c r="B27" s="78"/>
      <c r="C27" s="78"/>
      <c r="D27" s="78"/>
      <c r="E27" s="78"/>
    </row>
    <row r="28" spans="1:22">
      <c r="A28" s="78" t="s">
        <v>41</v>
      </c>
      <c r="B28" s="78"/>
      <c r="C28" s="78"/>
      <c r="D28" s="78"/>
      <c r="E28" s="78"/>
    </row>
    <row r="29" spans="1:22">
      <c r="A29" s="78"/>
      <c r="B29" s="78"/>
      <c r="C29" s="78"/>
      <c r="D29" s="78"/>
      <c r="E29" s="78"/>
    </row>
  </sheetData>
  <autoFilter ref="A9:J24"/>
  <mergeCells count="20">
    <mergeCell ref="A7:F7"/>
    <mergeCell ref="A8:F8"/>
    <mergeCell ref="A28:E28"/>
    <mergeCell ref="A29:E29"/>
    <mergeCell ref="A23:F23"/>
    <mergeCell ref="A24:F24"/>
    <mergeCell ref="A27:E27"/>
    <mergeCell ref="B15:F15"/>
    <mergeCell ref="A21:F21"/>
    <mergeCell ref="A22:F22"/>
    <mergeCell ref="B10:D10"/>
    <mergeCell ref="B11:F11"/>
    <mergeCell ref="B12:F12"/>
    <mergeCell ref="B13:F13"/>
    <mergeCell ref="B14:F14"/>
    <mergeCell ref="A6:F6"/>
    <mergeCell ref="A2:F2"/>
    <mergeCell ref="A3:F3"/>
    <mergeCell ref="A4:F4"/>
    <mergeCell ref="A5:F5"/>
  </mergeCells>
  <conditionalFormatting sqref="E17">
    <cfRule type="expression" dxfId="8" priority="156" stopIfTrue="1">
      <formula>IF($O17="Empate",IF(#REF!=1,TRUE(),FALSE()),FALSE())</formula>
    </cfRule>
    <cfRule type="expression" dxfId="7" priority="157" stopIfTrue="1">
      <formula>IF(#REF!="&gt;",FALSE(),IF(#REF!&gt;0,TRUE(),FALSE()))</formula>
    </cfRule>
    <cfRule type="expression" dxfId="6" priority="158" stopIfTrue="1">
      <formula>IF(#REF!="&gt;",TRUE(),FALSE())</formula>
    </cfRule>
  </conditionalFormatting>
  <conditionalFormatting sqref="F17">
    <cfRule type="expression" dxfId="5" priority="209" stopIfTrue="1">
      <formula>IF(#REF!="OK",IF(#REF!=1,TRUE(),FALSE()),FALSE())</formula>
    </cfRule>
    <cfRule type="expression" dxfId="4" priority="209" stopIfTrue="1">
      <formula>IF(#REF!="Empate",IF(#REF!=2,TRUE(),FALSE()),FALSE())</formula>
    </cfRule>
    <cfRule type="expression" dxfId="3" priority="209" stopIfTrue="1">
      <formula>IF(#REF!="Empate",IF(#REF!=1,TRUE(),FALSE()),FALSE())</formula>
    </cfRule>
  </conditionalFormatting>
  <conditionalFormatting sqref="G6:O8">
    <cfRule type="expression" dxfId="2" priority="227" stopIfTrue="1">
      <formula>IF(#REF!="Empate",IF(#REF!=1,TRUE(),FALSE()),FALSE())</formula>
    </cfRule>
    <cfRule type="expression" dxfId="1" priority="228" stopIfTrue="1">
      <formula>IF(#REF!="&gt;",FALSE(),IF(#REF!&gt;0,TRUE(),FALSE()))</formula>
    </cfRule>
    <cfRule type="expression" dxfId="0" priority="229" stopIfTrue="1">
      <formula>IF(#REF!="&gt;",TRUE(),FALSE())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horizontalDpi="300" verticalDpi="300" r:id="rId1"/>
  <headerFooter alignWithMargins="0">
    <oddHeader>&amp;R&amp;"Arial,Negrito"&amp;6Página &amp;P de &amp;N.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AE30"/>
  <sheetViews>
    <sheetView workbookViewId="0">
      <selection activeCell="E3" sqref="E3"/>
    </sheetView>
  </sheetViews>
  <sheetFormatPr defaultRowHeight="12.75"/>
  <cols>
    <col min="1" max="1" width="14.42578125" customWidth="1"/>
    <col min="2" max="2" width="52.28515625" customWidth="1"/>
    <col min="3" max="3" width="38.42578125" customWidth="1"/>
    <col min="4" max="4" width="24" customWidth="1"/>
    <col min="5" max="17" width="17" customWidth="1"/>
  </cols>
  <sheetData>
    <row r="1" spans="1:18">
      <c r="A1" s="26" t="s">
        <v>10</v>
      </c>
      <c r="B1" s="47" t="s">
        <v>47</v>
      </c>
      <c r="E1" s="4"/>
      <c r="F1" s="4"/>
      <c r="G1" s="4"/>
    </row>
    <row r="2" spans="1:18">
      <c r="A2" s="26" t="s">
        <v>11</v>
      </c>
      <c r="B2" s="47" t="s">
        <v>60</v>
      </c>
      <c r="E2" s="4"/>
      <c r="F2" s="4"/>
      <c r="G2" s="4"/>
    </row>
    <row r="3" spans="1:18">
      <c r="A3" s="26" t="s">
        <v>12</v>
      </c>
      <c r="B3" s="47" t="s">
        <v>48</v>
      </c>
      <c r="C3" s="5"/>
      <c r="E3" s="4"/>
      <c r="F3" s="4"/>
      <c r="G3" s="4"/>
    </row>
    <row r="4" spans="1:18">
      <c r="A4" s="26" t="s">
        <v>13</v>
      </c>
      <c r="B4" s="47" t="s">
        <v>49</v>
      </c>
      <c r="C4" s="5"/>
      <c r="D4" s="37"/>
      <c r="E4" s="4"/>
      <c r="F4" s="4"/>
      <c r="G4" s="4"/>
    </row>
    <row r="5" spans="1:18">
      <c r="A5" s="80" t="s">
        <v>61</v>
      </c>
      <c r="B5" s="47" t="s">
        <v>50</v>
      </c>
      <c r="C5" s="5"/>
      <c r="D5" s="37"/>
      <c r="E5" s="4"/>
      <c r="F5" s="4"/>
      <c r="G5" s="4"/>
    </row>
    <row r="6" spans="1:18">
      <c r="A6" s="80" t="s">
        <v>14</v>
      </c>
      <c r="B6" s="47" t="s">
        <v>36</v>
      </c>
      <c r="C6" s="47"/>
      <c r="D6" s="37"/>
      <c r="E6" s="4"/>
      <c r="F6" s="4"/>
      <c r="G6" s="4"/>
    </row>
    <row r="7" spans="1:18">
      <c r="A7" s="26" t="s">
        <v>18</v>
      </c>
      <c r="B7" s="47" t="s">
        <v>53</v>
      </c>
      <c r="C7" s="29"/>
      <c r="D7" s="37"/>
      <c r="E7" s="4"/>
      <c r="F7" s="4"/>
      <c r="G7" s="4"/>
    </row>
    <row r="8" spans="1:18">
      <c r="A8" s="26" t="s">
        <v>52</v>
      </c>
      <c r="B8" s="29" t="s">
        <v>54</v>
      </c>
      <c r="C8" s="5"/>
      <c r="D8" s="37"/>
      <c r="E8" s="4"/>
      <c r="F8" s="4"/>
      <c r="G8" s="4"/>
    </row>
    <row r="9" spans="1:18">
      <c r="A9" s="27" t="s">
        <v>21</v>
      </c>
      <c r="B9" s="55">
        <v>61460.04</v>
      </c>
      <c r="D9" s="37"/>
      <c r="E9" s="4"/>
      <c r="F9" s="4"/>
      <c r="G9" s="4"/>
      <c r="J9" s="9"/>
    </row>
    <row r="10" spans="1:18" s="6" customFormat="1" ht="24">
      <c r="A10" s="7" t="s">
        <v>4</v>
      </c>
      <c r="B10" s="60" t="s">
        <v>55</v>
      </c>
      <c r="C10" s="42"/>
      <c r="D10" s="42"/>
      <c r="E10" s="42"/>
      <c r="F10" s="42"/>
      <c r="G10" s="42"/>
      <c r="H10" s="42"/>
      <c r="I10" s="37"/>
      <c r="J10" s="42"/>
      <c r="K10" s="42"/>
      <c r="L10" s="42"/>
      <c r="M10" s="42"/>
      <c r="N10" s="42"/>
      <c r="O10" s="37"/>
      <c r="P10" s="42"/>
      <c r="Q10" s="42"/>
      <c r="R10" s="42"/>
    </row>
    <row r="11" spans="1:18">
      <c r="A11" s="8" t="s">
        <v>7</v>
      </c>
      <c r="B11" s="60" t="s">
        <v>56</v>
      </c>
      <c r="C11" s="42"/>
      <c r="D11" s="42"/>
      <c r="E11" s="42"/>
      <c r="F11" s="42"/>
      <c r="G11" s="42"/>
      <c r="H11" s="42"/>
      <c r="I11" s="37"/>
      <c r="J11" s="42"/>
      <c r="K11" s="43"/>
      <c r="L11" s="43"/>
      <c r="M11" s="42"/>
      <c r="N11" s="42"/>
      <c r="O11" s="37"/>
      <c r="P11" s="42"/>
      <c r="Q11" s="42"/>
      <c r="R11" s="42"/>
    </row>
    <row r="12" spans="1:18" s="12" customFormat="1">
      <c r="A12" s="11" t="s">
        <v>8</v>
      </c>
      <c r="B12" s="61"/>
      <c r="C12" s="44"/>
      <c r="D12" s="44"/>
      <c r="E12" s="44"/>
      <c r="F12" s="44"/>
      <c r="G12" s="44"/>
      <c r="H12" s="44"/>
      <c r="I12" s="44"/>
      <c r="J12" s="44"/>
      <c r="K12" s="37"/>
      <c r="L12" s="37"/>
      <c r="M12" s="44"/>
      <c r="N12" s="44"/>
      <c r="O12" s="37"/>
      <c r="P12" s="37"/>
      <c r="Q12" s="37"/>
      <c r="R12" s="44"/>
    </row>
    <row r="13" spans="1:18" ht="24">
      <c r="A13" s="8" t="s">
        <v>38</v>
      </c>
      <c r="B13" s="60" t="s">
        <v>59</v>
      </c>
      <c r="C13" s="42"/>
      <c r="D13" s="42"/>
      <c r="E13" s="42"/>
      <c r="F13" s="42"/>
      <c r="G13" s="42"/>
      <c r="H13" s="42"/>
      <c r="I13" s="37"/>
      <c r="J13" s="42"/>
      <c r="K13" s="37"/>
      <c r="L13" s="37"/>
      <c r="M13" s="37"/>
      <c r="N13" s="37"/>
      <c r="O13" s="37"/>
      <c r="P13" s="37"/>
      <c r="Q13" s="37"/>
      <c r="R13" s="42"/>
    </row>
    <row r="14" spans="1:18" ht="38.25">
      <c r="A14" s="8" t="s">
        <v>39</v>
      </c>
      <c r="B14" s="24" t="s">
        <v>57</v>
      </c>
      <c r="C14" s="42"/>
      <c r="D14" s="42"/>
      <c r="E14" s="42"/>
      <c r="F14" s="42"/>
      <c r="G14" s="42"/>
      <c r="H14" s="42"/>
      <c r="I14" s="37"/>
      <c r="J14" s="42"/>
      <c r="K14" s="37"/>
      <c r="L14" s="37"/>
      <c r="M14" s="37"/>
      <c r="N14" s="37"/>
      <c r="O14" s="37"/>
      <c r="P14" s="37"/>
      <c r="Q14" s="37"/>
      <c r="R14" s="42"/>
    </row>
    <row r="15" spans="1:18">
      <c r="A15" s="8" t="s">
        <v>29</v>
      </c>
      <c r="B15" s="24"/>
      <c r="C15" s="42"/>
      <c r="D15" s="42"/>
      <c r="E15" s="42"/>
      <c r="F15" s="42"/>
      <c r="G15" s="42"/>
      <c r="H15" s="42"/>
      <c r="I15" s="37"/>
      <c r="J15" s="42"/>
      <c r="K15" s="37"/>
      <c r="L15" s="37"/>
      <c r="M15" s="37"/>
      <c r="N15" s="37"/>
      <c r="O15" s="37"/>
      <c r="P15" s="37"/>
      <c r="Q15" s="37"/>
      <c r="R15" s="42"/>
    </row>
    <row r="16" spans="1:18">
      <c r="A16" s="8" t="s">
        <v>30</v>
      </c>
      <c r="B16" s="47"/>
      <c r="C16" s="42"/>
      <c r="D16" s="42"/>
      <c r="E16" s="42"/>
      <c r="F16" s="42"/>
      <c r="G16" s="42"/>
      <c r="H16" s="42"/>
      <c r="I16" s="37"/>
      <c r="J16" s="42"/>
      <c r="K16" s="42"/>
      <c r="L16" s="42"/>
      <c r="M16" s="37"/>
      <c r="N16" s="37"/>
      <c r="O16" s="37"/>
      <c r="P16" s="37"/>
      <c r="Q16" s="37"/>
      <c r="R16" s="42"/>
    </row>
    <row r="17" spans="1:31">
      <c r="A17" s="41" t="s">
        <v>31</v>
      </c>
      <c r="B17" s="24"/>
      <c r="C17" s="31"/>
      <c r="D17" s="31"/>
      <c r="E17" s="31"/>
      <c r="F17" s="32"/>
      <c r="G17" s="31"/>
      <c r="H17" s="48"/>
      <c r="I17" s="31"/>
      <c r="J17" s="31"/>
      <c r="K17" s="16"/>
      <c r="L17" s="16"/>
      <c r="M17" s="31"/>
      <c r="N17" s="31"/>
      <c r="R17" s="31"/>
    </row>
    <row r="18" spans="1:31">
      <c r="A18" s="28" t="s">
        <v>9</v>
      </c>
      <c r="B18" s="24" t="s">
        <v>44</v>
      </c>
      <c r="C18" s="24"/>
      <c r="D18" s="24"/>
      <c r="E18" s="24"/>
      <c r="F18" s="24"/>
      <c r="G18" s="24"/>
      <c r="H18" s="24"/>
      <c r="I18" s="24"/>
      <c r="J18" s="24"/>
      <c r="K18" s="16"/>
      <c r="L18" s="16"/>
      <c r="M18" s="16"/>
      <c r="N18" s="16"/>
    </row>
    <row r="19" spans="1:31">
      <c r="A19" s="28" t="s">
        <v>19</v>
      </c>
      <c r="B19" s="49" t="s">
        <v>51</v>
      </c>
      <c r="C19" s="49"/>
      <c r="D19" s="49"/>
      <c r="E19" s="49"/>
      <c r="F19" s="49"/>
      <c r="G19" s="24"/>
      <c r="H19" s="24"/>
      <c r="I19" s="24"/>
      <c r="J19" s="24"/>
      <c r="K19" s="24"/>
      <c r="L19" s="23"/>
      <c r="M19" s="23"/>
      <c r="N19" s="23"/>
      <c r="O19" s="10"/>
    </row>
    <row r="20" spans="1:31" s="20" customFormat="1" ht="11.25">
      <c r="B20" s="13">
        <v>1</v>
      </c>
      <c r="C20" s="20">
        <v>2</v>
      </c>
      <c r="D20" s="42">
        <v>3</v>
      </c>
      <c r="E20" s="20">
        <v>4</v>
      </c>
      <c r="F20" s="20">
        <v>5</v>
      </c>
      <c r="G20" s="20">
        <v>6</v>
      </c>
      <c r="H20" s="20">
        <v>7</v>
      </c>
      <c r="I20" s="20">
        <v>8</v>
      </c>
      <c r="J20" s="20">
        <v>9</v>
      </c>
      <c r="K20" s="20">
        <v>10</v>
      </c>
      <c r="L20" s="20">
        <v>11</v>
      </c>
      <c r="M20" s="20">
        <v>12</v>
      </c>
      <c r="N20" s="20">
        <v>13</v>
      </c>
      <c r="O20" s="20">
        <v>14</v>
      </c>
      <c r="P20" s="20">
        <v>15</v>
      </c>
      <c r="Q20" s="20">
        <v>16</v>
      </c>
      <c r="R20" s="20">
        <v>17</v>
      </c>
      <c r="S20" s="20">
        <v>18</v>
      </c>
      <c r="T20" s="20">
        <v>19</v>
      </c>
      <c r="U20" s="20">
        <v>20</v>
      </c>
      <c r="V20" s="20">
        <v>21</v>
      </c>
      <c r="W20" s="20">
        <v>22</v>
      </c>
      <c r="X20" s="20">
        <v>23</v>
      </c>
      <c r="Y20" s="20">
        <v>24</v>
      </c>
      <c r="Z20" s="20">
        <v>25</v>
      </c>
      <c r="AA20" s="20">
        <v>26</v>
      </c>
      <c r="AB20" s="20">
        <v>27</v>
      </c>
      <c r="AC20" s="20">
        <v>28</v>
      </c>
      <c r="AD20" s="20">
        <v>29</v>
      </c>
      <c r="AE20" s="20">
        <v>30</v>
      </c>
    </row>
    <row r="21" spans="1:31">
      <c r="B21" s="6"/>
      <c r="E21" s="4"/>
      <c r="F21" s="4"/>
      <c r="G21" s="4"/>
    </row>
    <row r="22" spans="1:31">
      <c r="B22" s="49"/>
    </row>
    <row r="23" spans="1:31" ht="38.25">
      <c r="A23" s="15" t="s">
        <v>15</v>
      </c>
      <c r="B23" s="6" t="s">
        <v>42</v>
      </c>
      <c r="C23" s="38"/>
      <c r="D23" s="37"/>
      <c r="E23" s="37"/>
      <c r="F23" s="37"/>
      <c r="G23" s="37"/>
      <c r="H23" s="37"/>
      <c r="I23" s="37"/>
      <c r="J23" s="37"/>
      <c r="K23" s="37"/>
      <c r="L23" s="38"/>
    </row>
    <row r="24" spans="1:31" ht="38.25">
      <c r="A24" s="15" t="s">
        <v>16</v>
      </c>
      <c r="B24" s="6" t="s">
        <v>34</v>
      </c>
      <c r="C24" s="38"/>
      <c r="D24" s="37"/>
      <c r="E24" s="37"/>
      <c r="F24" s="37"/>
      <c r="G24" s="37"/>
      <c r="H24" s="37"/>
      <c r="I24" s="37"/>
      <c r="J24" s="37"/>
      <c r="K24" s="37"/>
      <c r="L24" s="38"/>
    </row>
    <row r="25" spans="1:31" ht="51">
      <c r="A25" s="15" t="s">
        <v>17</v>
      </c>
      <c r="B25" s="49" t="s">
        <v>46</v>
      </c>
      <c r="C25" s="38"/>
      <c r="D25" s="37"/>
      <c r="E25" s="37"/>
      <c r="F25" s="37"/>
      <c r="G25" s="37"/>
      <c r="H25" s="37"/>
      <c r="I25" s="37"/>
      <c r="J25" s="37"/>
      <c r="K25" s="37"/>
      <c r="L25" s="38"/>
    </row>
    <row r="26" spans="1:31">
      <c r="A26" s="15" t="s">
        <v>32</v>
      </c>
      <c r="B26" s="6" t="s">
        <v>27</v>
      </c>
      <c r="C26" s="38"/>
      <c r="D26" s="37"/>
      <c r="E26" s="37"/>
      <c r="F26" s="37"/>
      <c r="G26" s="37"/>
      <c r="H26" s="37"/>
      <c r="I26" s="37"/>
      <c r="J26" s="37"/>
      <c r="K26" s="37"/>
      <c r="L26" s="38"/>
    </row>
    <row r="27" spans="1:31">
      <c r="A27" s="6"/>
      <c r="B27" s="49" t="s">
        <v>43</v>
      </c>
      <c r="E27" s="4"/>
      <c r="F27" s="4"/>
      <c r="G27" s="4"/>
    </row>
    <row r="28" spans="1:31">
      <c r="A28" s="6"/>
      <c r="B28" s="49"/>
      <c r="E28" s="4"/>
      <c r="F28" s="4"/>
      <c r="G28" s="4"/>
    </row>
    <row r="29" spans="1:31">
      <c r="E29" s="4"/>
      <c r="F29" s="4"/>
      <c r="G29" s="4"/>
    </row>
    <row r="30" spans="1:31">
      <c r="E30" s="4"/>
      <c r="F30" s="4"/>
      <c r="G30" s="4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Separado</vt:lpstr>
      <vt:lpstr>Dados</vt:lpstr>
      <vt:lpstr>Separado!Titulos_de_impressao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dc:description>- Versão 3.3.5 - Nova Formatação_x000d_
- Versão 3.3.4 - Modificada a formatação de valores "acima" para melhor visualização_x000d_
- Versão 3.3.3 - Resolvido bug em valores "acima"_x000d_
- Versão 3.3.2 - Incluidas as dotações orçamentárias_x000d_
- Versão 3.3.1 - Incluída a data para homologação</dc:description>
  <cp:lastModifiedBy>user</cp:lastModifiedBy>
  <cp:lastPrinted>2025-10-14T14:43:58Z</cp:lastPrinted>
  <dcterms:created xsi:type="dcterms:W3CDTF">1997-01-10T22:22:50Z</dcterms:created>
  <dcterms:modified xsi:type="dcterms:W3CDTF">2025-10-14T14:44:01Z</dcterms:modified>
</cp:coreProperties>
</file>